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525"/>
  </bookViews>
  <sheets>
    <sheet name="规模表" sheetId="1" r:id="rId1"/>
    <sheet name="归口单位" sheetId="3" r:id="rId2"/>
    <sheet name="二级学院" sheetId="2" r:id="rId3"/>
  </sheets>
  <definedNames>
    <definedName name="_xlnm.Print_Titles" localSheetId="2">二级学院!$3:$3</definedName>
  </definedName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5"/>
  <c r="J6"/>
  <c r="J7"/>
  <c r="J8"/>
  <c r="J9"/>
  <c r="J10"/>
  <c r="J11"/>
  <c r="J12"/>
  <c r="J13"/>
  <c r="J14"/>
  <c r="J15"/>
  <c r="J16"/>
  <c r="J4"/>
  <c r="F14"/>
  <c r="F6"/>
  <c r="F5"/>
  <c r="F7"/>
  <c r="F4"/>
  <c r="F8"/>
  <c r="F16" l="1"/>
  <c r="F15"/>
  <c r="F13"/>
  <c r="F12"/>
  <c r="F11"/>
  <c r="F9"/>
</calcChain>
</file>

<file path=xl/sharedStrings.xml><?xml version="1.0" encoding="utf-8"?>
<sst xmlns="http://schemas.openxmlformats.org/spreadsheetml/2006/main" count="139" uniqueCount="126">
  <si>
    <t>学院</t>
  </si>
  <si>
    <t>研究生数</t>
  </si>
  <si>
    <t>教师规模</t>
  </si>
  <si>
    <t>机械学院</t>
  </si>
  <si>
    <t>化工学院</t>
  </si>
  <si>
    <t>材料学院</t>
  </si>
  <si>
    <t>汽车学院</t>
  </si>
  <si>
    <t>电信学院</t>
  </si>
  <si>
    <t>计算机学院</t>
  </si>
  <si>
    <t>数理学院</t>
  </si>
  <si>
    <t>商学院</t>
  </si>
  <si>
    <t>艺术学院</t>
  </si>
  <si>
    <t>外语学院</t>
  </si>
  <si>
    <t>教育学院</t>
  </si>
  <si>
    <t>人文学院</t>
  </si>
  <si>
    <t>国际教育学院</t>
  </si>
  <si>
    <t>马克思主义学院</t>
  </si>
  <si>
    <t>-</t>
  </si>
  <si>
    <t>体育部</t>
  </si>
  <si>
    <t>本科生规模</t>
    <phoneticPr fontId="2" type="noConversion"/>
  </si>
  <si>
    <t>说明：</t>
    <phoneticPr fontId="2" type="noConversion"/>
  </si>
  <si>
    <t>…</t>
    <phoneticPr fontId="2" type="noConversion"/>
  </si>
  <si>
    <t>表一</t>
    <phoneticPr fontId="2" type="noConversion"/>
  </si>
  <si>
    <t>表二</t>
    <phoneticPr fontId="2" type="noConversion"/>
  </si>
  <si>
    <t>序</t>
    <phoneticPr fontId="2" type="noConversion"/>
  </si>
  <si>
    <t>序</t>
    <phoneticPr fontId="2" type="noConversion"/>
  </si>
  <si>
    <t>用房分类</t>
    <phoneticPr fontId="2" type="noConversion"/>
  </si>
  <si>
    <t>办公用房</t>
    <phoneticPr fontId="2" type="noConversion"/>
  </si>
  <si>
    <t>一、</t>
    <phoneticPr fontId="2" type="noConversion"/>
  </si>
  <si>
    <t>资料室</t>
    <phoneticPr fontId="2" type="noConversion"/>
  </si>
  <si>
    <t>教师办公室</t>
    <phoneticPr fontId="2" type="noConversion"/>
  </si>
  <si>
    <t>教研室</t>
    <phoneticPr fontId="2" type="noConversion"/>
  </si>
  <si>
    <t>学籍档案室</t>
    <phoneticPr fontId="2" type="noConversion"/>
  </si>
  <si>
    <t>会议室、接待室</t>
    <phoneticPr fontId="2" type="noConversion"/>
  </si>
  <si>
    <t>二、</t>
    <phoneticPr fontId="2" type="noConversion"/>
  </si>
  <si>
    <t>实验实习用房</t>
    <phoneticPr fontId="2" type="noConversion"/>
  </si>
  <si>
    <t>说明</t>
    <phoneticPr fontId="2" type="noConversion"/>
  </si>
  <si>
    <t>…</t>
    <phoneticPr fontId="2" type="noConversion"/>
  </si>
  <si>
    <t>合计：</t>
    <phoneticPr fontId="2" type="noConversion"/>
  </si>
  <si>
    <t>生均值：</t>
    <phoneticPr fontId="2" type="noConversion"/>
  </si>
  <si>
    <t>专业基础实验室</t>
    <phoneticPr fontId="2" type="noConversion"/>
  </si>
  <si>
    <t>专业课实验室</t>
    <phoneticPr fontId="2" type="noConversion"/>
  </si>
  <si>
    <t>计算机房</t>
    <phoneticPr fontId="2" type="noConversion"/>
  </si>
  <si>
    <t>三、</t>
    <phoneticPr fontId="2" type="noConversion"/>
  </si>
  <si>
    <t>师生活动用房</t>
    <phoneticPr fontId="2" type="noConversion"/>
  </si>
  <si>
    <t>其中：教师活动用房</t>
    <phoneticPr fontId="2" type="noConversion"/>
  </si>
  <si>
    <t>学生会</t>
    <phoneticPr fontId="2" type="noConversion"/>
  </si>
  <si>
    <t>师生科研用房</t>
    <phoneticPr fontId="2" type="noConversion"/>
  </si>
  <si>
    <t>研究生实验研究用房</t>
    <phoneticPr fontId="2" type="noConversion"/>
  </si>
  <si>
    <t>学生创新用房</t>
    <phoneticPr fontId="2" type="noConversion"/>
  </si>
  <si>
    <t>数量</t>
    <phoneticPr fontId="2" type="noConversion"/>
  </si>
  <si>
    <t>规格</t>
    <phoneticPr fontId="2" type="noConversion"/>
  </si>
  <si>
    <t>分项建筑面积（平方米）</t>
    <phoneticPr fontId="2" type="noConversion"/>
  </si>
  <si>
    <t>面积区间分布</t>
    <phoneticPr fontId="2" type="noConversion"/>
  </si>
  <si>
    <t>——</t>
    <phoneticPr fontId="2" type="noConversion"/>
  </si>
  <si>
    <t>少量体育、文娱用房</t>
    <phoneticPr fontId="2" type="noConversion"/>
  </si>
  <si>
    <t>学生自治组织办公用房，不安排活动用房</t>
    <phoneticPr fontId="2" type="noConversion"/>
  </si>
  <si>
    <t>本单位用房总计</t>
    <phoneticPr fontId="2" type="noConversion"/>
  </si>
  <si>
    <t>说明：1.本表适用于各学院填写，没有管理学生任务的教学单位，忽略相关学生用房项。</t>
    <phoneticPr fontId="2" type="noConversion"/>
  </si>
  <si>
    <t>五、</t>
    <phoneticPr fontId="2" type="noConversion"/>
  </si>
  <si>
    <t>实验室辅助用房</t>
    <phoneticPr fontId="2" type="noConversion"/>
  </si>
  <si>
    <t>专用教室（如制图室）</t>
    <phoneticPr fontId="2" type="noConversion"/>
  </si>
  <si>
    <t>2.艺术学院根据实际情况可将实验实习用房分为：展览陈列用房、摄影棚及洗印车间、陶艺陶窑、缝纫裁剪用房等类别；画室作为专用教室单列。</t>
    <phoneticPr fontId="2" type="noConversion"/>
  </si>
  <si>
    <t>实验实习用房参数引用(生均标准）</t>
    <phoneticPr fontId="2" type="noConversion"/>
  </si>
  <si>
    <t>办公用房标准</t>
    <phoneticPr fontId="2" type="noConversion"/>
  </si>
  <si>
    <t>师生科研用房标准</t>
    <phoneticPr fontId="2" type="noConversion"/>
  </si>
  <si>
    <t>各学院新校区建设规划用房面积测算依据</t>
    <phoneticPr fontId="2" type="noConversion"/>
  </si>
  <si>
    <t>3.师生科研用房面积包含在实验实习用房面积内，经批准的专职科研机构用房由学校统一安排。</t>
    <phoneticPr fontId="2" type="noConversion"/>
  </si>
  <si>
    <t>2.教学单位用房类别：实验实习用房、办公用房、师生活动用房、师生科研用房。专用教室，如画室、制图室各学院根据未来发展规模填报。</t>
    <phoneticPr fontId="2" type="noConversion"/>
  </si>
  <si>
    <t>师生活动用房标准</t>
    <phoneticPr fontId="2" type="noConversion"/>
  </si>
  <si>
    <t>教师基础科研用房</t>
    <phoneticPr fontId="2" type="noConversion"/>
  </si>
  <si>
    <t>2.7.1</t>
    <phoneticPr fontId="2" type="noConversion"/>
  </si>
  <si>
    <t>2.7.2</t>
    <phoneticPr fontId="2" type="noConversion"/>
  </si>
  <si>
    <t>2.7.3</t>
    <phoneticPr fontId="2" type="noConversion"/>
  </si>
  <si>
    <t>公共基础实验室</t>
    <phoneticPr fontId="2" type="noConversion"/>
  </si>
  <si>
    <t>行政办公室</t>
    <phoneticPr fontId="2" type="noConversion"/>
  </si>
  <si>
    <t>…</t>
    <phoneticPr fontId="2" type="noConversion"/>
  </si>
  <si>
    <t>1.请根据本学院未来发展师生能够达到的最大规模进行测算（请保留公式），本表中的数据（蓝色）为假想值，供修改。当学生规模改变超过1000区间时，实验实习用房标准将发生改变。</t>
    <phoneticPr fontId="2" type="noConversion"/>
  </si>
  <si>
    <t>实验用房面积估算</t>
    <phoneticPr fontId="2" type="noConversion"/>
  </si>
  <si>
    <t>其它专项用房</t>
    <phoneticPr fontId="2" type="noConversion"/>
  </si>
  <si>
    <t>3.承担学校部分管理职能的学院根据实际情况填写“其它专项用房”项。</t>
    <phoneticPr fontId="2" type="noConversion"/>
  </si>
  <si>
    <t>3个及以上专业可以共用</t>
    <phoneticPr fontId="2" type="noConversion"/>
  </si>
  <si>
    <t>同一大类学科不同专业可以共用</t>
    <phoneticPr fontId="2" type="noConversion"/>
  </si>
  <si>
    <t>幢数</t>
    <phoneticPr fontId="2" type="noConversion"/>
  </si>
  <si>
    <t>容量/幢</t>
    <phoneticPr fontId="2" type="noConversion"/>
  </si>
  <si>
    <t>规格（面积区间等）</t>
    <phoneticPr fontId="2" type="noConversion"/>
  </si>
  <si>
    <t>业务用房空间分布</t>
    <phoneticPr fontId="2" type="noConversion"/>
  </si>
  <si>
    <t>特殊要求</t>
    <phoneticPr fontId="2" type="noConversion"/>
  </si>
  <si>
    <t>备注</t>
    <phoneticPr fontId="2" type="noConversion"/>
  </si>
  <si>
    <t>一、</t>
    <phoneticPr fontId="2" type="noConversion"/>
  </si>
  <si>
    <t>业务区办公用房</t>
    <phoneticPr fontId="2" type="noConversion"/>
  </si>
  <si>
    <t>——</t>
    <phoneticPr fontId="2" type="noConversion"/>
  </si>
  <si>
    <t>业务办公室</t>
    <phoneticPr fontId="2" type="noConversion"/>
  </si>
  <si>
    <t>资料室</t>
    <phoneticPr fontId="2" type="noConversion"/>
  </si>
  <si>
    <t>合计：</t>
    <phoneticPr fontId="2" type="noConversion"/>
  </si>
  <si>
    <t>二、</t>
    <phoneticPr fontId="2" type="noConversion"/>
  </si>
  <si>
    <t>业务用房（如学生宿舍）</t>
    <phoneticPr fontId="2" type="noConversion"/>
  </si>
  <si>
    <t>业务用房1（如本科生宿舍 4人间）</t>
    <phoneticPr fontId="2" type="noConversion"/>
  </si>
  <si>
    <r>
      <rPr>
        <sz val="10.5"/>
        <color theme="1"/>
        <rFont val="宋体"/>
        <family val="3"/>
        <charset val="134"/>
      </rPr>
      <t>如：</t>
    </r>
    <r>
      <rPr>
        <sz val="10.5"/>
        <color theme="1"/>
        <rFont val="DengXian"/>
        <family val="2"/>
      </rPr>
      <t>36~40</t>
    </r>
    <r>
      <rPr>
        <sz val="10.5"/>
        <color theme="1"/>
        <rFont val="宋体"/>
        <family val="3"/>
        <charset val="134"/>
      </rPr>
      <t>平方，带阳台卫生间</t>
    </r>
    <r>
      <rPr>
        <sz val="10.5"/>
        <color theme="1"/>
        <rFont val="DengXian"/>
        <family val="2"/>
      </rPr>
      <t>2</t>
    </r>
    <r>
      <rPr>
        <sz val="10.5"/>
        <color theme="1"/>
        <rFont val="宋体"/>
        <family val="3"/>
        <charset val="134"/>
      </rPr>
      <t>厕位</t>
    </r>
    <phoneticPr fontId="2" type="noConversion"/>
  </si>
  <si>
    <t>如：居中/分散、靠近教室…</t>
    <phoneticPr fontId="2" type="noConversion"/>
  </si>
  <si>
    <t>如：在一楼安排沐浴房，每?人一个沐浴位；在一楼安排洗衣房…</t>
    <phoneticPr fontId="2" type="noConversion"/>
  </si>
  <si>
    <t>业务用房2（如硕士研究生宿舍 3人间）</t>
    <phoneticPr fontId="2" type="noConversion"/>
  </si>
  <si>
    <t>业务用房4（如博士生宿舍 2人间）</t>
    <phoneticPr fontId="2" type="noConversion"/>
  </si>
  <si>
    <t>业务用房5（如留学生宿舍 2人间）</t>
    <phoneticPr fontId="2" type="noConversion"/>
  </si>
  <si>
    <t>…</t>
    <phoneticPr fontId="2" type="noConversion"/>
  </si>
  <si>
    <t>合计：</t>
    <phoneticPr fontId="2" type="noConversion"/>
  </si>
  <si>
    <t>生均值：</t>
    <phoneticPr fontId="2" type="noConversion"/>
  </si>
  <si>
    <t>注：</t>
    <phoneticPr fontId="2" type="noConversion"/>
  </si>
  <si>
    <t>本表格式仅供参考，可根据业务性质增加相关填报信息，信息内容要反映规划的楼宇总面积、单体面积、相关功能、内部结构要求等</t>
    <phoneticPr fontId="2" type="noConversion"/>
  </si>
  <si>
    <t>填报日期：</t>
    <phoneticPr fontId="2" type="noConversion"/>
  </si>
  <si>
    <t>填报人：</t>
    <phoneticPr fontId="2" type="noConversion"/>
  </si>
  <si>
    <t>部门负责人（盖章）：</t>
    <phoneticPr fontId="2" type="noConversion"/>
  </si>
  <si>
    <t>填报日期：</t>
    <phoneticPr fontId="2" type="noConversion"/>
  </si>
  <si>
    <r>
      <rPr>
        <b/>
        <u/>
        <sz val="18"/>
        <color theme="1"/>
        <rFont val="等线"/>
        <family val="3"/>
        <charset val="134"/>
        <scheme val="minor"/>
      </rPr>
      <t xml:space="preserve">          </t>
    </r>
    <r>
      <rPr>
        <b/>
        <sz val="18"/>
        <color theme="1"/>
        <rFont val="等线"/>
        <family val="3"/>
        <charset val="134"/>
        <scheme val="minor"/>
      </rPr>
      <t>业务用房规划清单</t>
    </r>
    <phoneticPr fontId="2" type="noConversion"/>
  </si>
  <si>
    <r>
      <rPr>
        <b/>
        <u/>
        <sz val="20"/>
        <color theme="1"/>
        <rFont val="等线"/>
        <family val="3"/>
        <charset val="134"/>
        <scheme val="minor"/>
      </rPr>
      <t xml:space="preserve">          </t>
    </r>
    <r>
      <rPr>
        <b/>
        <sz val="20"/>
        <color theme="1"/>
        <rFont val="等线"/>
        <family val="3"/>
        <charset val="134"/>
        <scheme val="minor"/>
      </rPr>
      <t>（学院）分类用房规划清单</t>
    </r>
    <phoneticPr fontId="2" type="noConversion"/>
  </si>
  <si>
    <t>部门负责人（盖章）：</t>
    <phoneticPr fontId="2" type="noConversion"/>
  </si>
  <si>
    <t>教师基础科研用房：按专任教师计算，工科、艺术=4平方/人，理科=2平方/人，文科=1平方/人。</t>
    <phoneticPr fontId="2" type="noConversion"/>
  </si>
  <si>
    <t>参见《江苏理工学院办公用房管理办法》</t>
    <phoneticPr fontId="2" type="noConversion"/>
  </si>
  <si>
    <t>教师文体活动用房：       30平方≤建筑面积≤ 100平方</t>
    <phoneticPr fontId="2" type="noConversion"/>
  </si>
  <si>
    <t>研究生实验研究补助用房：按照研究生规模计算，理工、艺术=6平方/生，文科=4平方/生。</t>
    <phoneticPr fontId="2" type="noConversion"/>
  </si>
  <si>
    <t>学生办公用房：          20平方≤建筑面积≤60平方</t>
    <phoneticPr fontId="2" type="noConversion"/>
  </si>
  <si>
    <t>学生创新用房：按照学生规模计算，工科、艺术≤0.5平方/生,文科≤0.1平方/生</t>
    <phoneticPr fontId="2" type="noConversion"/>
  </si>
  <si>
    <t>新建学院1</t>
    <phoneticPr fontId="2" type="noConversion"/>
  </si>
  <si>
    <t>新建学院2</t>
    <phoneticPr fontId="2" type="noConversion"/>
  </si>
  <si>
    <t>均值=6.65</t>
    <phoneticPr fontId="2" type="noConversion"/>
  </si>
  <si>
    <t>…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</si>
</sst>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21">
    <font>
      <sz val="11"/>
      <color theme="1"/>
      <name val="等线"/>
      <family val="2"/>
      <charset val="134"/>
      <scheme val="minor"/>
    </font>
    <font>
      <sz val="10.5"/>
      <color theme="1"/>
      <name val="DengXian"/>
      <family val="2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0.5"/>
      <color rgb="FF00B0F0"/>
      <name val="DengXian"/>
      <family val="2"/>
    </font>
    <font>
      <sz val="10.5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u/>
      <sz val="20"/>
      <color theme="1"/>
      <name val="等线"/>
      <family val="3"/>
      <charset val="134"/>
      <scheme val="minor"/>
    </font>
    <font>
      <sz val="10.5"/>
      <color rgb="FF00B0F0"/>
      <name val="宋体"/>
      <family val="3"/>
      <charset val="134"/>
    </font>
    <font>
      <sz val="10.5"/>
      <name val="宋体"/>
      <family val="3"/>
      <charset val="134"/>
    </font>
    <font>
      <sz val="11"/>
      <name val="等线"/>
      <family val="2"/>
      <charset val="134"/>
      <scheme val="minor"/>
    </font>
    <font>
      <sz val="10.5"/>
      <name val="DengXian"/>
      <family val="2"/>
    </font>
    <font>
      <b/>
      <sz val="12"/>
      <name val="宋体"/>
      <family val="3"/>
      <charset val="134"/>
    </font>
    <font>
      <b/>
      <sz val="12"/>
      <name val="等线"/>
      <family val="2"/>
      <charset val="134"/>
      <scheme val="minor"/>
    </font>
    <font>
      <b/>
      <sz val="12"/>
      <name val="DengXian"/>
      <family val="2"/>
    </font>
    <font>
      <sz val="11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u/>
      <sz val="18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justify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justify" vertical="center" wrapText="1"/>
    </xf>
    <xf numFmtId="177" fontId="1" fillId="0" borderId="1" xfId="0" applyNumberFormat="1" applyFont="1" applyBorder="1" applyAlignment="1">
      <alignment horizontal="justify" vertical="center" wrapText="1"/>
    </xf>
    <xf numFmtId="176" fontId="9" fillId="0" borderId="1" xfId="0" applyNumberFormat="1" applyFont="1" applyBorder="1" applyAlignment="1">
      <alignment horizontal="justify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right" vertical="center"/>
    </xf>
    <xf numFmtId="176" fontId="20" fillId="0" borderId="1" xfId="0" applyNumberFormat="1" applyFont="1" applyBorder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A4" sqref="A4:J21"/>
    </sheetView>
  </sheetViews>
  <sheetFormatPr defaultRowHeight="13.5"/>
  <cols>
    <col min="1" max="1" width="5.25" customWidth="1"/>
    <col min="2" max="2" width="14.25" customWidth="1"/>
    <col min="3" max="3" width="14.875" customWidth="1"/>
    <col min="4" max="4" width="15.5" customWidth="1"/>
    <col min="5" max="5" width="16" customWidth="1"/>
    <col min="6" max="6" width="39.875" style="17" customWidth="1"/>
    <col min="7" max="7" width="30.125" style="3" customWidth="1"/>
    <col min="8" max="8" width="18.125" customWidth="1"/>
    <col min="9" max="9" width="24.875" customWidth="1"/>
    <col min="10" max="10" width="20.25" style="33" customWidth="1"/>
  </cols>
  <sheetData>
    <row r="1" spans="1:10">
      <c r="A1" s="7" t="s">
        <v>22</v>
      </c>
    </row>
    <row r="2" spans="1:10" ht="41.25" customHeight="1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24" customFormat="1" ht="25.5" customHeight="1">
      <c r="A3" s="21" t="s">
        <v>24</v>
      </c>
      <c r="B3" s="21" t="s">
        <v>0</v>
      </c>
      <c r="C3" s="21" t="s">
        <v>19</v>
      </c>
      <c r="D3" s="21" t="s">
        <v>1</v>
      </c>
      <c r="E3" s="21" t="s">
        <v>2</v>
      </c>
      <c r="F3" s="22" t="s">
        <v>63</v>
      </c>
      <c r="G3" s="23" t="s">
        <v>65</v>
      </c>
      <c r="H3" s="23" t="s">
        <v>64</v>
      </c>
      <c r="I3" s="23" t="s">
        <v>69</v>
      </c>
      <c r="J3" s="34" t="s">
        <v>78</v>
      </c>
    </row>
    <row r="4" spans="1:10" ht="25.5" customHeight="1">
      <c r="A4" s="10">
        <v>1</v>
      </c>
      <c r="B4" s="10" t="s">
        <v>3</v>
      </c>
      <c r="C4" s="10">
        <v>2000</v>
      </c>
      <c r="D4" s="10">
        <v>400</v>
      </c>
      <c r="E4" s="10">
        <v>130</v>
      </c>
      <c r="F4" s="66">
        <f>(3000-(C4+D4))*(9.53-8.77)/1000+8.77</f>
        <v>9.2259999999999991</v>
      </c>
      <c r="G4" s="67" t="s">
        <v>116</v>
      </c>
      <c r="H4" s="68" t="s">
        <v>117</v>
      </c>
      <c r="I4" s="68" t="s">
        <v>118</v>
      </c>
      <c r="J4" s="64">
        <f>(C4+D4)*F4</f>
        <v>22142.399999999998</v>
      </c>
    </row>
    <row r="5" spans="1:10" ht="25.5" customHeight="1">
      <c r="A5" s="10">
        <v>2</v>
      </c>
      <c r="B5" s="10" t="s">
        <v>4</v>
      </c>
      <c r="C5" s="10">
        <v>1600</v>
      </c>
      <c r="D5" s="10">
        <v>300</v>
      </c>
      <c r="E5" s="10">
        <v>105</v>
      </c>
      <c r="F5" s="66">
        <f>(2000-(C5+D5))*(11.05-9.53)/1000+9.53</f>
        <v>9.6819999999999986</v>
      </c>
      <c r="G5" s="67"/>
      <c r="H5" s="68"/>
      <c r="I5" s="68"/>
      <c r="J5" s="64">
        <f t="shared" ref="J5:J16" si="0">(C5+D5)*F5</f>
        <v>18395.799999999996</v>
      </c>
    </row>
    <row r="6" spans="1:10" ht="25.5" customHeight="1">
      <c r="A6" s="10">
        <v>3</v>
      </c>
      <c r="B6" s="10" t="s">
        <v>5</v>
      </c>
      <c r="C6" s="10">
        <v>1200</v>
      </c>
      <c r="D6" s="10">
        <v>300</v>
      </c>
      <c r="E6" s="10">
        <v>80</v>
      </c>
      <c r="F6" s="66">
        <f>(2000-(C6+D6))*(11.05-9.53)/1000+9.53</f>
        <v>10.29</v>
      </c>
      <c r="G6" s="67"/>
      <c r="H6" s="68"/>
      <c r="I6" s="68"/>
      <c r="J6" s="64">
        <f t="shared" si="0"/>
        <v>15434.999999999998</v>
      </c>
    </row>
    <row r="7" spans="1:10" ht="25.5" customHeight="1">
      <c r="A7" s="10">
        <v>4</v>
      </c>
      <c r="B7" s="10" t="s">
        <v>6</v>
      </c>
      <c r="C7" s="10">
        <v>1600</v>
      </c>
      <c r="D7" s="10"/>
      <c r="E7" s="10">
        <v>105</v>
      </c>
      <c r="F7" s="66">
        <f>(2000-C7)*(11.05-9.53)/1000+9.53</f>
        <v>10.138</v>
      </c>
      <c r="G7" s="67"/>
      <c r="H7" s="68"/>
      <c r="I7" s="68"/>
      <c r="J7" s="64">
        <f t="shared" si="0"/>
        <v>16220.8</v>
      </c>
    </row>
    <row r="8" spans="1:10" ht="25.5" customHeight="1">
      <c r="A8" s="10">
        <v>5</v>
      </c>
      <c r="B8" s="10" t="s">
        <v>7</v>
      </c>
      <c r="C8" s="10">
        <v>2500</v>
      </c>
      <c r="D8" s="10">
        <v>400</v>
      </c>
      <c r="E8" s="10">
        <v>162</v>
      </c>
      <c r="F8" s="66">
        <f>(3000-(C8+D8))*(9.53-8.77)/1000+8.77</f>
        <v>8.8460000000000001</v>
      </c>
      <c r="G8" s="67" t="s">
        <v>119</v>
      </c>
      <c r="H8" s="68"/>
      <c r="I8" s="68"/>
      <c r="J8" s="64">
        <f t="shared" si="0"/>
        <v>25653.4</v>
      </c>
    </row>
    <row r="9" spans="1:10" ht="25.5" customHeight="1">
      <c r="A9" s="10">
        <v>6</v>
      </c>
      <c r="B9" s="10" t="s">
        <v>8</v>
      </c>
      <c r="C9" s="10">
        <v>2200</v>
      </c>
      <c r="D9" s="10"/>
      <c r="E9" s="10">
        <v>142</v>
      </c>
      <c r="F9" s="66">
        <f>(3000-C9)*(9.53-8.77)/1000+8.77</f>
        <v>9.3780000000000001</v>
      </c>
      <c r="G9" s="67"/>
      <c r="H9" s="68"/>
      <c r="I9" s="68"/>
      <c r="J9" s="64">
        <f t="shared" si="0"/>
        <v>20631.599999999999</v>
      </c>
    </row>
    <row r="10" spans="1:10" ht="25.5" customHeight="1">
      <c r="A10" s="10">
        <v>7</v>
      </c>
      <c r="B10" s="10" t="s">
        <v>9</v>
      </c>
      <c r="C10" s="10">
        <v>1000</v>
      </c>
      <c r="D10" s="10"/>
      <c r="E10" s="10">
        <v>68</v>
      </c>
      <c r="F10" s="66">
        <v>10.91</v>
      </c>
      <c r="G10" s="67"/>
      <c r="H10" s="68"/>
      <c r="I10" s="68" t="s">
        <v>120</v>
      </c>
      <c r="J10" s="64">
        <f t="shared" si="0"/>
        <v>10910</v>
      </c>
    </row>
    <row r="11" spans="1:10" ht="25.5" customHeight="1">
      <c r="A11" s="10">
        <v>8</v>
      </c>
      <c r="B11" s="10" t="s">
        <v>10</v>
      </c>
      <c r="C11" s="10">
        <v>3500</v>
      </c>
      <c r="D11" s="10"/>
      <c r="E11" s="10">
        <v>222</v>
      </c>
      <c r="F11" s="66">
        <f>(1.72-1.62)*(4000-C11)/1000+1.62</f>
        <v>1.67</v>
      </c>
      <c r="G11" s="67"/>
      <c r="H11" s="68"/>
      <c r="I11" s="68"/>
      <c r="J11" s="64">
        <f t="shared" si="0"/>
        <v>5845</v>
      </c>
    </row>
    <row r="12" spans="1:10" ht="25.5" customHeight="1">
      <c r="A12" s="10">
        <v>9</v>
      </c>
      <c r="B12" s="10" t="s">
        <v>11</v>
      </c>
      <c r="C12" s="10">
        <v>2200</v>
      </c>
      <c r="D12" s="10"/>
      <c r="E12" s="10">
        <v>130</v>
      </c>
      <c r="F12" s="66">
        <f>(10.6-9.27)*(3000-C12)/1000+9.27</f>
        <v>10.334</v>
      </c>
      <c r="G12" s="67" t="s">
        <v>121</v>
      </c>
      <c r="H12" s="68"/>
      <c r="I12" s="68"/>
      <c r="J12" s="64">
        <f t="shared" si="0"/>
        <v>22734.799999999999</v>
      </c>
    </row>
    <row r="13" spans="1:10" ht="25.5" customHeight="1">
      <c r="A13" s="10">
        <v>10</v>
      </c>
      <c r="B13" s="10" t="s">
        <v>12</v>
      </c>
      <c r="C13" s="10">
        <v>1600</v>
      </c>
      <c r="D13" s="10"/>
      <c r="E13" s="10">
        <v>105</v>
      </c>
      <c r="F13" s="66">
        <f>(2.32-1.88)*(2000-C13)/1000+1.88</f>
        <v>2.056</v>
      </c>
      <c r="G13" s="67"/>
      <c r="H13" s="68"/>
      <c r="I13" s="68"/>
      <c r="J13" s="64">
        <f t="shared" si="0"/>
        <v>3289.6</v>
      </c>
    </row>
    <row r="14" spans="1:10" ht="25.5" customHeight="1">
      <c r="A14" s="10">
        <v>11</v>
      </c>
      <c r="B14" s="10" t="s">
        <v>13</v>
      </c>
      <c r="C14" s="10">
        <v>1200</v>
      </c>
      <c r="D14" s="10">
        <v>600</v>
      </c>
      <c r="E14" s="10">
        <v>80</v>
      </c>
      <c r="F14" s="66">
        <f>(1.39-0.98)*(2000-(C14+D14))/1000+0.98</f>
        <v>1.0620000000000001</v>
      </c>
      <c r="G14" s="67"/>
      <c r="H14" s="68"/>
      <c r="I14" s="68"/>
      <c r="J14" s="64">
        <f t="shared" si="0"/>
        <v>1911.6000000000001</v>
      </c>
    </row>
    <row r="15" spans="1:10" ht="25.5" customHeight="1">
      <c r="A15" s="10">
        <v>12</v>
      </c>
      <c r="B15" s="10" t="s">
        <v>14</v>
      </c>
      <c r="C15" s="10">
        <v>1600</v>
      </c>
      <c r="D15" s="10"/>
      <c r="E15" s="10">
        <v>106</v>
      </c>
      <c r="F15" s="66">
        <f>(1.39-0.98)*(2000-C15)/1000+0.98</f>
        <v>1.1439999999999999</v>
      </c>
      <c r="G15" s="67"/>
      <c r="H15" s="68"/>
      <c r="I15" s="64"/>
      <c r="J15" s="64">
        <f t="shared" si="0"/>
        <v>1830.3999999999999</v>
      </c>
    </row>
    <row r="16" spans="1:10" ht="25.5" customHeight="1">
      <c r="A16" s="10">
        <v>13</v>
      </c>
      <c r="B16" s="10" t="s">
        <v>15</v>
      </c>
      <c r="C16" s="10">
        <v>800</v>
      </c>
      <c r="D16" s="10"/>
      <c r="E16" s="10">
        <v>55</v>
      </c>
      <c r="F16" s="66">
        <f>(2.43-1.39)*(1000-C16)/1000+1.39</f>
        <v>1.5979999999999999</v>
      </c>
      <c r="G16" s="69"/>
      <c r="H16" s="68"/>
      <c r="I16" s="64"/>
      <c r="J16" s="64">
        <f t="shared" si="0"/>
        <v>1278.3999999999999</v>
      </c>
    </row>
    <row r="17" spans="1:10" ht="25.5" customHeight="1">
      <c r="A17" s="10">
        <v>14</v>
      </c>
      <c r="B17" s="10" t="s">
        <v>16</v>
      </c>
      <c r="C17" s="10" t="s">
        <v>17</v>
      </c>
      <c r="D17" s="10"/>
      <c r="E17" s="10">
        <v>80</v>
      </c>
      <c r="F17" s="66"/>
      <c r="G17" s="69"/>
      <c r="H17" s="68"/>
      <c r="I17" s="64"/>
      <c r="J17" s="64">
        <v>0</v>
      </c>
    </row>
    <row r="18" spans="1:10" ht="25.5" customHeight="1">
      <c r="A18" s="10">
        <v>15</v>
      </c>
      <c r="B18" s="10" t="s">
        <v>18</v>
      </c>
      <c r="C18" s="10" t="s">
        <v>17</v>
      </c>
      <c r="D18" s="10"/>
      <c r="E18" s="10">
        <v>60</v>
      </c>
      <c r="F18" s="66"/>
      <c r="G18" s="69"/>
      <c r="H18" s="68"/>
      <c r="I18" s="64"/>
      <c r="J18" s="64">
        <v>0</v>
      </c>
    </row>
    <row r="19" spans="1:10" ht="25.5" customHeight="1">
      <c r="A19" s="10">
        <v>16</v>
      </c>
      <c r="B19" s="10" t="s">
        <v>122</v>
      </c>
      <c r="C19" s="10"/>
      <c r="D19" s="10"/>
      <c r="E19" s="10"/>
      <c r="F19" s="66"/>
      <c r="G19" s="69"/>
      <c r="H19" s="68"/>
      <c r="I19" s="64"/>
      <c r="J19" s="64">
        <f>SUM(J4:J18)</f>
        <v>166278.79999999999</v>
      </c>
    </row>
    <row r="20" spans="1:10" ht="25.5" customHeight="1">
      <c r="A20" s="10">
        <v>17</v>
      </c>
      <c r="B20" s="10" t="s">
        <v>123</v>
      </c>
      <c r="C20" s="10"/>
      <c r="D20" s="10"/>
      <c r="E20" s="10"/>
      <c r="F20" s="66"/>
      <c r="G20" s="69"/>
      <c r="H20" s="68"/>
      <c r="I20" s="64"/>
      <c r="J20" s="65" t="s">
        <v>124</v>
      </c>
    </row>
    <row r="21" spans="1:10" ht="25.5" customHeight="1">
      <c r="A21" s="10" t="s">
        <v>125</v>
      </c>
      <c r="B21" s="10" t="s">
        <v>125</v>
      </c>
      <c r="C21" s="10"/>
      <c r="D21" s="10"/>
      <c r="E21" s="10"/>
      <c r="F21" s="66"/>
      <c r="G21" s="70"/>
      <c r="H21" s="64"/>
      <c r="I21" s="64"/>
      <c r="J21" s="64"/>
    </row>
    <row r="22" spans="1:10" s="1" customFormat="1" ht="21" customHeight="1">
      <c r="A22" s="2"/>
      <c r="B22" s="2"/>
      <c r="C22" s="2"/>
      <c r="D22" s="2"/>
      <c r="E22" s="2"/>
      <c r="F22" s="19"/>
      <c r="G22" s="20"/>
      <c r="H22" s="20"/>
      <c r="I22" s="20"/>
      <c r="J22" s="35"/>
    </row>
    <row r="23" spans="1:10" ht="27.75" customHeight="1">
      <c r="A23" t="s">
        <v>20</v>
      </c>
      <c r="B23" s="58" t="s">
        <v>77</v>
      </c>
      <c r="C23" s="58"/>
      <c r="D23" s="58"/>
      <c r="E23" s="58"/>
      <c r="F23" s="58"/>
      <c r="G23" s="58"/>
      <c r="H23" s="58"/>
      <c r="I23" s="58"/>
    </row>
    <row r="24" spans="1:10" ht="28.5" customHeight="1">
      <c r="B24" s="57" t="s">
        <v>68</v>
      </c>
      <c r="C24" s="57"/>
      <c r="D24" s="57"/>
      <c r="E24" s="57"/>
      <c r="F24" s="57"/>
      <c r="G24" s="57"/>
      <c r="H24" s="57"/>
    </row>
    <row r="25" spans="1:10" ht="22.5" customHeight="1">
      <c r="B25" s="57" t="s">
        <v>67</v>
      </c>
      <c r="C25" s="57"/>
      <c r="D25" s="57"/>
      <c r="E25" s="57"/>
      <c r="F25" s="57"/>
      <c r="G25" s="57"/>
      <c r="H25" s="57"/>
    </row>
  </sheetData>
  <mergeCells count="10">
    <mergeCell ref="I4:I9"/>
    <mergeCell ref="I10:I14"/>
    <mergeCell ref="B23:I23"/>
    <mergeCell ref="H4:H20"/>
    <mergeCell ref="A2:J2"/>
    <mergeCell ref="B25:H25"/>
    <mergeCell ref="B24:H24"/>
    <mergeCell ref="G4:G7"/>
    <mergeCell ref="G8:G11"/>
    <mergeCell ref="G12:G15"/>
  </mergeCells>
  <phoneticPr fontId="2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5" sqref="F25"/>
    </sheetView>
  </sheetViews>
  <sheetFormatPr defaultRowHeight="13.5"/>
  <cols>
    <col min="1" max="1" width="5.25" bestFit="1" customWidth="1"/>
    <col min="2" max="2" width="31.5" customWidth="1"/>
    <col min="3" max="3" width="6" bestFit="1" customWidth="1"/>
    <col min="4" max="4" width="8.625" style="56" bestFit="1" customWidth="1"/>
    <col min="5" max="6" width="23.75" customWidth="1"/>
    <col min="7" max="7" width="23" customWidth="1"/>
    <col min="8" max="8" width="6" bestFit="1" customWidth="1"/>
    <col min="9" max="9" width="32.375" customWidth="1"/>
  </cols>
  <sheetData>
    <row r="1" spans="1:8" ht="34.5" customHeight="1">
      <c r="A1" s="60" t="s">
        <v>113</v>
      </c>
      <c r="B1" s="60"/>
      <c r="C1" s="60"/>
      <c r="D1" s="60"/>
      <c r="E1" s="60"/>
      <c r="F1" s="60"/>
      <c r="G1" s="60"/>
      <c r="H1" s="60"/>
    </row>
    <row r="2" spans="1:8" ht="28.5" customHeight="1">
      <c r="A2" s="11" t="s">
        <v>25</v>
      </c>
      <c r="B2" s="11" t="s">
        <v>26</v>
      </c>
      <c r="C2" s="11" t="s">
        <v>83</v>
      </c>
      <c r="D2" s="47" t="s">
        <v>84</v>
      </c>
      <c r="E2" s="32" t="s">
        <v>85</v>
      </c>
      <c r="F2" s="11" t="s">
        <v>86</v>
      </c>
      <c r="G2" s="48" t="s">
        <v>87</v>
      </c>
      <c r="H2" s="49" t="s">
        <v>88</v>
      </c>
    </row>
    <row r="3" spans="1:8" ht="27" customHeight="1">
      <c r="A3" s="26" t="s">
        <v>89</v>
      </c>
      <c r="B3" s="10" t="s">
        <v>90</v>
      </c>
      <c r="C3" s="10"/>
      <c r="D3" s="50"/>
      <c r="E3" s="30"/>
      <c r="F3" s="61" t="s">
        <v>91</v>
      </c>
      <c r="G3" s="18"/>
      <c r="H3" s="5"/>
    </row>
    <row r="4" spans="1:8" ht="27" customHeight="1">
      <c r="A4" s="27">
        <v>1.1000000000000001</v>
      </c>
      <c r="B4" s="10" t="s">
        <v>92</v>
      </c>
      <c r="C4" s="10"/>
      <c r="D4" s="50"/>
      <c r="E4" s="30"/>
      <c r="F4" s="62"/>
      <c r="G4" s="18"/>
      <c r="H4" s="5"/>
    </row>
    <row r="5" spans="1:8" ht="27" customHeight="1">
      <c r="A5" s="27">
        <v>1.2</v>
      </c>
      <c r="B5" s="10" t="s">
        <v>93</v>
      </c>
      <c r="C5" s="10"/>
      <c r="D5" s="50"/>
      <c r="E5" s="30"/>
      <c r="F5" s="62"/>
      <c r="G5" s="30"/>
      <c r="H5" s="2"/>
    </row>
    <row r="6" spans="1:8" ht="27" customHeight="1">
      <c r="A6" s="27"/>
      <c r="B6" s="9" t="s">
        <v>21</v>
      </c>
      <c r="C6" s="9"/>
      <c r="D6" s="50"/>
      <c r="E6" s="30"/>
      <c r="F6" s="62"/>
      <c r="G6" s="30"/>
      <c r="H6" s="2"/>
    </row>
    <row r="7" spans="1:8" ht="27" customHeight="1">
      <c r="A7" s="27"/>
      <c r="B7" s="10" t="s">
        <v>94</v>
      </c>
      <c r="C7" s="10"/>
      <c r="D7" s="50"/>
      <c r="E7" s="30"/>
      <c r="F7" s="62"/>
      <c r="G7" s="30"/>
      <c r="H7" s="2"/>
    </row>
    <row r="8" spans="1:8" ht="27" customHeight="1">
      <c r="A8" s="26" t="s">
        <v>95</v>
      </c>
      <c r="B8" s="10" t="s">
        <v>96</v>
      </c>
      <c r="C8" s="10"/>
      <c r="D8" s="51"/>
      <c r="E8" s="31"/>
      <c r="F8" s="6"/>
      <c r="G8" s="30"/>
      <c r="H8" s="9"/>
    </row>
    <row r="9" spans="1:8" ht="42.75" customHeight="1">
      <c r="A9" s="27">
        <v>2.1</v>
      </c>
      <c r="B9" s="10" t="s">
        <v>97</v>
      </c>
      <c r="C9" s="10">
        <v>15</v>
      </c>
      <c r="D9" s="51">
        <v>2000</v>
      </c>
      <c r="E9" s="31" t="s">
        <v>98</v>
      </c>
      <c r="F9" s="5" t="s">
        <v>99</v>
      </c>
      <c r="G9" s="52" t="s">
        <v>100</v>
      </c>
      <c r="H9" s="10"/>
    </row>
    <row r="10" spans="1:8" ht="27" customHeight="1">
      <c r="A10" s="27">
        <v>2.2000000000000002</v>
      </c>
      <c r="B10" s="10" t="s">
        <v>101</v>
      </c>
      <c r="C10" s="10"/>
      <c r="D10" s="50"/>
      <c r="E10" s="30"/>
      <c r="F10" s="5"/>
      <c r="G10" s="30"/>
      <c r="H10" s="10"/>
    </row>
    <row r="11" spans="1:8" ht="27" customHeight="1">
      <c r="A11" s="27">
        <v>2.2999999999999998</v>
      </c>
      <c r="B11" s="10" t="s">
        <v>102</v>
      </c>
      <c r="C11" s="10"/>
      <c r="D11" s="51"/>
      <c r="E11" s="31"/>
      <c r="F11" s="2"/>
      <c r="G11" s="31"/>
      <c r="H11" s="9"/>
    </row>
    <row r="12" spans="1:8" ht="27" customHeight="1">
      <c r="A12" s="27">
        <v>2.4</v>
      </c>
      <c r="B12" s="10" t="s">
        <v>103</v>
      </c>
      <c r="C12" s="10"/>
      <c r="D12" s="51"/>
      <c r="E12" s="31"/>
      <c r="F12" s="2"/>
      <c r="G12" s="53"/>
      <c r="H12" s="9"/>
    </row>
    <row r="13" spans="1:8" ht="27" customHeight="1">
      <c r="A13" s="27">
        <v>2.5</v>
      </c>
      <c r="B13" s="10" t="s">
        <v>104</v>
      </c>
      <c r="C13" s="10"/>
      <c r="D13" s="51"/>
      <c r="E13" s="31"/>
      <c r="F13" s="2"/>
      <c r="G13" s="31"/>
      <c r="H13" s="9"/>
    </row>
    <row r="14" spans="1:8" ht="27" customHeight="1">
      <c r="A14" s="5"/>
      <c r="B14" s="54" t="s">
        <v>105</v>
      </c>
      <c r="C14" s="5"/>
      <c r="D14" s="55"/>
      <c r="E14" s="5"/>
      <c r="F14" s="5"/>
      <c r="G14" s="5"/>
      <c r="H14" s="5"/>
    </row>
    <row r="15" spans="1:8" ht="27" customHeight="1">
      <c r="A15" s="5"/>
      <c r="B15" s="54" t="s">
        <v>106</v>
      </c>
      <c r="C15" s="5"/>
      <c r="D15" s="55"/>
      <c r="E15" s="5"/>
      <c r="F15" s="5"/>
      <c r="G15" s="5"/>
      <c r="H15" s="5"/>
    </row>
    <row r="16" spans="1:8" ht="25.5" customHeight="1">
      <c r="A16" t="s">
        <v>107</v>
      </c>
      <c r="B16" s="58" t="s">
        <v>108</v>
      </c>
      <c r="C16" s="58"/>
      <c r="D16" s="58"/>
      <c r="E16" s="58"/>
      <c r="F16" s="58"/>
      <c r="G16" s="58"/>
    </row>
    <row r="19" spans="5:7">
      <c r="E19" s="10" t="s">
        <v>111</v>
      </c>
      <c r="F19" s="10"/>
      <c r="G19" s="10" t="s">
        <v>112</v>
      </c>
    </row>
  </sheetData>
  <mergeCells count="3">
    <mergeCell ref="A1:H1"/>
    <mergeCell ref="F3:F7"/>
    <mergeCell ref="B16:G16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opLeftCell="A34" workbookViewId="0">
      <selection activeCell="F47" sqref="F47"/>
    </sheetView>
  </sheetViews>
  <sheetFormatPr defaultRowHeight="13.5"/>
  <cols>
    <col min="1" max="1" width="5.625" style="4" customWidth="1"/>
    <col min="2" max="2" width="21.875" customWidth="1"/>
    <col min="3" max="3" width="8.5" style="17" customWidth="1"/>
    <col min="4" max="4" width="11.625" customWidth="1"/>
    <col min="5" max="5" width="20.375" customWidth="1"/>
    <col min="6" max="6" width="25" style="17" customWidth="1"/>
    <col min="7" max="7" width="34.875" customWidth="1"/>
    <col min="8" max="8" width="17" style="16" customWidth="1"/>
    <col min="9" max="9" width="17.5" style="16" customWidth="1"/>
  </cols>
  <sheetData>
    <row r="1" spans="1:9" ht="21.75" customHeight="1">
      <c r="A1" s="25" t="s">
        <v>23</v>
      </c>
    </row>
    <row r="2" spans="1:9" ht="33" customHeight="1">
      <c r="A2" s="59" t="s">
        <v>114</v>
      </c>
      <c r="B2" s="59"/>
      <c r="C2" s="59"/>
      <c r="D2" s="59"/>
      <c r="E2" s="59"/>
      <c r="F2" s="59"/>
      <c r="G2" s="59"/>
      <c r="H2" s="36"/>
      <c r="I2" s="36"/>
    </row>
    <row r="3" spans="1:9" s="12" customFormat="1" ht="24" customHeight="1">
      <c r="A3" s="11" t="s">
        <v>25</v>
      </c>
      <c r="B3" s="11" t="s">
        <v>26</v>
      </c>
      <c r="C3" s="29" t="s">
        <v>50</v>
      </c>
      <c r="D3" s="13" t="s">
        <v>51</v>
      </c>
      <c r="E3" s="11" t="s">
        <v>53</v>
      </c>
      <c r="F3" s="32" t="s">
        <v>52</v>
      </c>
      <c r="G3" s="38" t="s">
        <v>36</v>
      </c>
      <c r="H3" s="45"/>
      <c r="I3" s="37"/>
    </row>
    <row r="4" spans="1:9" ht="24" customHeight="1">
      <c r="A4" s="26" t="s">
        <v>28</v>
      </c>
      <c r="B4" s="10" t="s">
        <v>27</v>
      </c>
      <c r="C4" s="30"/>
      <c r="D4" s="6"/>
      <c r="E4" s="8"/>
      <c r="F4" s="18"/>
      <c r="G4" s="39"/>
      <c r="H4" s="15"/>
    </row>
    <row r="5" spans="1:9" ht="24" customHeight="1">
      <c r="A5" s="27">
        <v>1.1000000000000001</v>
      </c>
      <c r="B5" s="10" t="s">
        <v>75</v>
      </c>
      <c r="C5" s="30"/>
      <c r="D5" s="6"/>
      <c r="E5" s="6"/>
      <c r="F5" s="18"/>
      <c r="G5" s="39"/>
      <c r="H5" s="15"/>
    </row>
    <row r="6" spans="1:9" ht="24" customHeight="1">
      <c r="A6" s="27">
        <v>1.2</v>
      </c>
      <c r="B6" s="10" t="s">
        <v>30</v>
      </c>
      <c r="C6" s="30"/>
      <c r="D6" s="6"/>
      <c r="E6" s="6"/>
      <c r="F6" s="30"/>
      <c r="G6" s="40"/>
      <c r="H6" s="15"/>
    </row>
    <row r="7" spans="1:9" ht="24" customHeight="1">
      <c r="A7" s="27">
        <v>1.3</v>
      </c>
      <c r="B7" s="10" t="s">
        <v>31</v>
      </c>
      <c r="C7" s="30"/>
      <c r="D7" s="6"/>
      <c r="E7" s="6"/>
      <c r="F7" s="30"/>
      <c r="G7" s="40"/>
      <c r="H7" s="15"/>
    </row>
    <row r="8" spans="1:9" ht="24" customHeight="1">
      <c r="A8" s="27">
        <v>1.4</v>
      </c>
      <c r="B8" s="10" t="s">
        <v>32</v>
      </c>
      <c r="C8" s="30"/>
      <c r="D8" s="6"/>
      <c r="E8" s="6"/>
      <c r="F8" s="30"/>
      <c r="G8" s="40"/>
      <c r="H8" s="15"/>
    </row>
    <row r="9" spans="1:9" ht="24" customHeight="1">
      <c r="A9" s="27">
        <v>1.5</v>
      </c>
      <c r="B9" s="10" t="s">
        <v>29</v>
      </c>
      <c r="C9" s="30"/>
      <c r="D9" s="6"/>
      <c r="E9" s="6"/>
      <c r="F9" s="30"/>
      <c r="G9" s="40"/>
      <c r="H9" s="15"/>
    </row>
    <row r="10" spans="1:9" ht="24" customHeight="1">
      <c r="A10" s="27">
        <v>1.6</v>
      </c>
      <c r="B10" s="10" t="s">
        <v>33</v>
      </c>
      <c r="C10" s="30"/>
      <c r="D10" s="6"/>
      <c r="E10" s="6"/>
      <c r="F10" s="30"/>
      <c r="G10" s="40"/>
      <c r="H10" s="15"/>
    </row>
    <row r="11" spans="1:9" ht="24" customHeight="1">
      <c r="A11" s="27"/>
      <c r="B11" s="9" t="s">
        <v>37</v>
      </c>
      <c r="C11" s="30"/>
      <c r="D11" s="6"/>
      <c r="E11" s="6"/>
      <c r="F11" s="30"/>
      <c r="G11" s="40"/>
      <c r="H11" s="15"/>
    </row>
    <row r="12" spans="1:9" ht="24" customHeight="1">
      <c r="A12" s="27"/>
      <c r="B12" s="10" t="s">
        <v>38</v>
      </c>
      <c r="C12" s="30"/>
      <c r="D12" s="6" t="s">
        <v>54</v>
      </c>
      <c r="E12" s="5" t="s">
        <v>54</v>
      </c>
      <c r="F12" s="30"/>
      <c r="G12" s="40"/>
      <c r="H12" s="15"/>
    </row>
    <row r="13" spans="1:9" ht="24" customHeight="1">
      <c r="A13" s="27"/>
      <c r="B13" s="10" t="s">
        <v>39</v>
      </c>
      <c r="C13" s="30"/>
      <c r="D13" s="6"/>
      <c r="E13" s="8"/>
      <c r="F13" s="30"/>
      <c r="G13" s="40"/>
      <c r="H13" s="15"/>
    </row>
    <row r="14" spans="1:9" ht="24" customHeight="1">
      <c r="A14" s="26" t="s">
        <v>34</v>
      </c>
      <c r="B14" s="10" t="s">
        <v>35</v>
      </c>
      <c r="C14" s="31"/>
      <c r="D14" s="2"/>
      <c r="E14" s="6"/>
      <c r="F14" s="30"/>
      <c r="G14" s="41"/>
      <c r="H14" s="15"/>
    </row>
    <row r="15" spans="1:9" ht="24" customHeight="1">
      <c r="A15" s="27">
        <v>2.1</v>
      </c>
      <c r="B15" s="10" t="s">
        <v>74</v>
      </c>
      <c r="C15" s="31"/>
      <c r="D15" s="2"/>
      <c r="E15" s="5"/>
      <c r="F15" s="30"/>
      <c r="G15" s="42" t="s">
        <v>82</v>
      </c>
      <c r="H15" s="46"/>
    </row>
    <row r="16" spans="1:9" ht="24" customHeight="1">
      <c r="A16" s="27">
        <v>2.2000000000000002</v>
      </c>
      <c r="B16" s="10" t="s">
        <v>40</v>
      </c>
      <c r="C16" s="30"/>
      <c r="D16" s="6"/>
      <c r="E16" s="5"/>
      <c r="F16" s="30"/>
      <c r="G16" s="42" t="s">
        <v>81</v>
      </c>
      <c r="H16" s="46"/>
    </row>
    <row r="17" spans="1:8" ht="24" customHeight="1">
      <c r="A17" s="27">
        <v>2.2999999999999998</v>
      </c>
      <c r="B17" s="10" t="s">
        <v>41</v>
      </c>
      <c r="C17" s="31"/>
      <c r="D17" s="2"/>
      <c r="E17" s="2"/>
      <c r="F17" s="31"/>
      <c r="G17" s="41"/>
      <c r="H17" s="15"/>
    </row>
    <row r="18" spans="1:8" ht="24" customHeight="1">
      <c r="A18" s="27">
        <v>2.4</v>
      </c>
      <c r="B18" s="10" t="s">
        <v>42</v>
      </c>
      <c r="C18" s="31"/>
      <c r="D18" s="2"/>
      <c r="E18" s="2"/>
      <c r="F18" s="31"/>
      <c r="G18" s="41"/>
      <c r="H18" s="15"/>
    </row>
    <row r="19" spans="1:8" ht="24" customHeight="1">
      <c r="A19" s="27">
        <v>2.5</v>
      </c>
      <c r="B19" s="10" t="s">
        <v>60</v>
      </c>
      <c r="C19" s="31"/>
      <c r="D19" s="2"/>
      <c r="E19" s="2"/>
      <c r="F19" s="31"/>
      <c r="G19" s="41"/>
      <c r="H19" s="15"/>
    </row>
    <row r="20" spans="1:8" ht="24" customHeight="1">
      <c r="A20" s="27">
        <v>2.6</v>
      </c>
      <c r="B20" s="10" t="s">
        <v>61</v>
      </c>
      <c r="C20" s="31"/>
      <c r="D20" s="2"/>
      <c r="E20" s="2"/>
      <c r="F20" s="31"/>
      <c r="G20" s="41"/>
      <c r="H20" s="15"/>
    </row>
    <row r="21" spans="1:8" ht="22.5" customHeight="1">
      <c r="A21" s="28">
        <v>2.7</v>
      </c>
      <c r="B21" s="14" t="s">
        <v>47</v>
      </c>
      <c r="C21" s="18"/>
      <c r="D21" s="5"/>
      <c r="E21" s="5"/>
      <c r="F21" s="18"/>
      <c r="G21" s="43"/>
    </row>
    <row r="22" spans="1:8" ht="22.5" customHeight="1">
      <c r="A22" s="28" t="s">
        <v>71</v>
      </c>
      <c r="B22" s="14" t="s">
        <v>70</v>
      </c>
      <c r="C22" s="18"/>
      <c r="D22" s="5"/>
      <c r="E22" s="5"/>
      <c r="F22" s="18"/>
      <c r="G22" s="43"/>
    </row>
    <row r="23" spans="1:8" ht="22.5" customHeight="1">
      <c r="A23" s="28" t="s">
        <v>72</v>
      </c>
      <c r="B23" s="14" t="s">
        <v>48</v>
      </c>
      <c r="C23" s="18"/>
      <c r="D23" s="5"/>
      <c r="E23" s="5"/>
      <c r="F23" s="18"/>
      <c r="G23" s="44"/>
    </row>
    <row r="24" spans="1:8" ht="22.5" customHeight="1">
      <c r="A24" s="28" t="s">
        <v>73</v>
      </c>
      <c r="B24" s="14" t="s">
        <v>49</v>
      </c>
      <c r="C24" s="18"/>
      <c r="D24" s="5"/>
      <c r="E24" s="5"/>
      <c r="F24" s="18"/>
      <c r="G24" s="43"/>
    </row>
    <row r="25" spans="1:8" ht="22.5" customHeight="1">
      <c r="A25" s="28"/>
      <c r="B25" s="14" t="s">
        <v>76</v>
      </c>
      <c r="C25" s="18"/>
      <c r="D25" s="5"/>
      <c r="E25" s="5"/>
      <c r="F25" s="18"/>
      <c r="G25" s="39"/>
    </row>
    <row r="26" spans="1:8" ht="22.5" customHeight="1">
      <c r="A26" s="28"/>
      <c r="B26" s="10" t="s">
        <v>38</v>
      </c>
      <c r="C26" s="18"/>
      <c r="D26" s="6" t="s">
        <v>54</v>
      </c>
      <c r="E26" s="5" t="s">
        <v>54</v>
      </c>
      <c r="F26" s="18"/>
      <c r="G26" s="39"/>
    </row>
    <row r="27" spans="1:8" ht="22.5" customHeight="1">
      <c r="A27" s="28"/>
      <c r="B27" s="10" t="s">
        <v>39</v>
      </c>
      <c r="C27" s="18"/>
      <c r="D27" s="5"/>
      <c r="E27" s="5"/>
      <c r="F27" s="18"/>
      <c r="G27" s="39"/>
    </row>
    <row r="28" spans="1:8" ht="22.5" customHeight="1">
      <c r="A28" s="28" t="s">
        <v>43</v>
      </c>
      <c r="B28" s="14" t="s">
        <v>44</v>
      </c>
      <c r="C28" s="18"/>
      <c r="D28" s="5"/>
      <c r="E28" s="5"/>
      <c r="F28" s="18"/>
      <c r="G28" s="43"/>
    </row>
    <row r="29" spans="1:8" ht="22.5" customHeight="1">
      <c r="A29" s="28">
        <v>3.1</v>
      </c>
      <c r="B29" s="14" t="s">
        <v>45</v>
      </c>
      <c r="C29" s="18"/>
      <c r="D29" s="5"/>
      <c r="E29" s="5"/>
      <c r="F29" s="18"/>
      <c r="G29" s="43" t="s">
        <v>55</v>
      </c>
    </row>
    <row r="30" spans="1:8" ht="22.5" customHeight="1">
      <c r="A30" s="28">
        <v>3.2</v>
      </c>
      <c r="B30" s="14" t="s">
        <v>46</v>
      </c>
      <c r="C30" s="18"/>
      <c r="D30" s="5"/>
      <c r="E30" s="5"/>
      <c r="F30" s="18"/>
      <c r="G30" s="43" t="s">
        <v>56</v>
      </c>
    </row>
    <row r="31" spans="1:8" ht="22.5" customHeight="1">
      <c r="A31" s="28"/>
      <c r="B31" s="14"/>
      <c r="C31" s="18"/>
      <c r="D31" s="5"/>
      <c r="E31" s="5"/>
      <c r="F31" s="18"/>
      <c r="G31" s="43"/>
    </row>
    <row r="32" spans="1:8" ht="22.5" customHeight="1">
      <c r="A32" s="28"/>
      <c r="B32" s="10" t="s">
        <v>38</v>
      </c>
      <c r="C32" s="18"/>
      <c r="D32" s="6" t="s">
        <v>54</v>
      </c>
      <c r="E32" s="5" t="s">
        <v>54</v>
      </c>
      <c r="F32" s="18"/>
      <c r="G32" s="43"/>
    </row>
    <row r="33" spans="1:7" ht="22.5" customHeight="1">
      <c r="A33" s="28"/>
      <c r="B33" s="10" t="s">
        <v>39</v>
      </c>
      <c r="C33" s="18"/>
      <c r="D33" s="5"/>
      <c r="E33" s="5"/>
      <c r="F33" s="18"/>
      <c r="G33" s="43"/>
    </row>
    <row r="34" spans="1:7" ht="22.5" customHeight="1">
      <c r="A34" s="28" t="s">
        <v>59</v>
      </c>
      <c r="B34" s="5" t="s">
        <v>79</v>
      </c>
      <c r="C34" s="18"/>
      <c r="D34" s="5"/>
      <c r="E34" s="5"/>
      <c r="F34" s="18"/>
      <c r="G34" s="39"/>
    </row>
    <row r="35" spans="1:7" ht="22.5" customHeight="1">
      <c r="A35" s="28"/>
      <c r="B35" s="5" t="s">
        <v>57</v>
      </c>
      <c r="C35" s="18"/>
      <c r="D35" s="5"/>
      <c r="E35" s="5"/>
      <c r="F35" s="18"/>
      <c r="G35" s="39"/>
    </row>
    <row r="36" spans="1:7" ht="22.5" customHeight="1">
      <c r="B36" s="58" t="s">
        <v>58</v>
      </c>
      <c r="C36" s="58"/>
      <c r="D36" s="58"/>
      <c r="E36" s="58"/>
      <c r="F36" s="58"/>
      <c r="G36" s="58"/>
    </row>
    <row r="37" spans="1:7" ht="22.5" customHeight="1">
      <c r="B37" s="63" t="s">
        <v>62</v>
      </c>
      <c r="C37" s="63"/>
      <c r="D37" s="63"/>
      <c r="E37" s="63"/>
      <c r="F37" s="63"/>
      <c r="G37" s="63"/>
    </row>
    <row r="38" spans="1:7" ht="22.5" customHeight="1">
      <c r="B38" s="57" t="s">
        <v>80</v>
      </c>
      <c r="C38" s="57"/>
      <c r="D38" s="57"/>
      <c r="E38" s="57"/>
      <c r="F38" s="57"/>
      <c r="G38" s="57"/>
    </row>
    <row r="39" spans="1:7" ht="22.5" customHeight="1"/>
    <row r="40" spans="1:7" ht="22.5" customHeight="1"/>
    <row r="41" spans="1:7" ht="22.5" customHeight="1">
      <c r="B41" t="s">
        <v>115</v>
      </c>
      <c r="C41"/>
      <c r="E41" t="s">
        <v>110</v>
      </c>
      <c r="G41" t="s">
        <v>109</v>
      </c>
    </row>
    <row r="42" spans="1:7" ht="22.5" customHeight="1"/>
  </sheetData>
  <mergeCells count="4">
    <mergeCell ref="B36:G36"/>
    <mergeCell ref="B38:G38"/>
    <mergeCell ref="B37:G37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规模表</vt:lpstr>
      <vt:lpstr>归口单位</vt:lpstr>
      <vt:lpstr>二级学院</vt:lpstr>
      <vt:lpstr>二级学院!Print_Titles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王雪</cp:lastModifiedBy>
  <cp:lastPrinted>2021-06-18T01:31:36Z</cp:lastPrinted>
  <dcterms:created xsi:type="dcterms:W3CDTF">2020-11-07T06:59:38Z</dcterms:created>
  <dcterms:modified xsi:type="dcterms:W3CDTF">2021-06-18T06:55:06Z</dcterms:modified>
</cp:coreProperties>
</file>